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3800" windowHeight="11640" tabRatio="684"/>
  </bookViews>
  <sheets>
    <sheet name="Figure 6.8" sheetId="1" r:id="rId1"/>
    <sheet name="Figure 6.9" sheetId="17" r:id="rId2"/>
    <sheet name="Figure 6.10" sheetId="11" r:id="rId3"/>
    <sheet name="Figure 6.11" sheetId="13" r:id="rId4"/>
    <sheet name="Figure 6.12" sheetId="15" r:id="rId5"/>
  </sheets>
  <calcPr calcId="125725"/>
</workbook>
</file>

<file path=xl/calcChain.xml><?xml version="1.0" encoding="utf-8"?>
<calcChain xmlns="http://schemas.openxmlformats.org/spreadsheetml/2006/main">
  <c r="M30" i="17"/>
  <c r="L30"/>
  <c r="M26"/>
  <c r="L26"/>
  <c r="K26"/>
  <c r="J26"/>
  <c r="I26"/>
  <c r="H26"/>
  <c r="G26"/>
  <c r="M25"/>
  <c r="L25"/>
  <c r="K25"/>
  <c r="J25"/>
  <c r="I25"/>
  <c r="H25"/>
  <c r="G25"/>
  <c r="F24"/>
  <c r="L27" s="1"/>
  <c r="D23"/>
  <c r="D30" s="1"/>
  <c r="G28" l="1"/>
  <c r="K28"/>
  <c r="H28"/>
  <c r="L28"/>
  <c r="L29" s="1"/>
  <c r="G27"/>
  <c r="I27"/>
  <c r="I28" s="1"/>
  <c r="K27"/>
  <c r="M27"/>
  <c r="M28" s="1"/>
  <c r="M29" s="1"/>
  <c r="F30"/>
  <c r="H27"/>
  <c r="J27"/>
  <c r="J28" s="1"/>
  <c r="G26" i="1"/>
  <c r="G25"/>
  <c r="F24"/>
  <c r="G27" s="1"/>
  <c r="G28" s="1"/>
  <c r="H26"/>
  <c r="H25"/>
  <c r="I26"/>
  <c r="I25"/>
  <c r="I27"/>
  <c r="I28"/>
  <c r="I29" s="1"/>
  <c r="I30" s="1"/>
  <c r="J26"/>
  <c r="J25"/>
  <c r="J27"/>
  <c r="J28"/>
  <c r="J29" s="1"/>
  <c r="J30" s="1"/>
  <c r="K26"/>
  <c r="K25"/>
  <c r="K28" s="1"/>
  <c r="K27"/>
  <c r="L30"/>
  <c r="M30"/>
  <c r="F30"/>
  <c r="L26"/>
  <c r="M26"/>
  <c r="L25"/>
  <c r="M25"/>
  <c r="M28" s="1"/>
  <c r="M29" s="1"/>
  <c r="L27"/>
  <c r="L28"/>
  <c r="L29" s="1"/>
  <c r="M27"/>
  <c r="D23"/>
  <c r="D30"/>
  <c r="J29" i="17" l="1"/>
  <c r="J30" s="1"/>
  <c r="I30"/>
  <c r="I29"/>
  <c r="K30"/>
  <c r="K29"/>
  <c r="G30"/>
  <c r="G29"/>
  <c r="H29"/>
  <c r="H30" s="1"/>
  <c r="G29" i="1"/>
  <c r="G30"/>
  <c r="K29"/>
  <c r="K30" s="1"/>
  <c r="H27"/>
  <c r="H28" s="1"/>
  <c r="D33" i="17" l="1"/>
  <c r="D34" s="1"/>
  <c r="D35" s="1"/>
  <c r="H29" i="1"/>
  <c r="H30"/>
  <c r="D33" s="1"/>
  <c r="D34" s="1"/>
  <c r="D35" s="1"/>
</calcChain>
</file>

<file path=xl/sharedStrings.xml><?xml version="1.0" encoding="utf-8"?>
<sst xmlns="http://schemas.openxmlformats.org/spreadsheetml/2006/main" count="89" uniqueCount="40">
  <si>
    <t>Parameters</t>
  </si>
  <si>
    <t>Production cost</t>
  </si>
  <si>
    <t>Plant cost</t>
  </si>
  <si>
    <t>Plant capacity</t>
  </si>
  <si>
    <t>Discount rate</t>
  </si>
  <si>
    <t>Cost reduction from R&amp;D</t>
  </si>
  <si>
    <t>Model</t>
  </si>
  <si>
    <t xml:space="preserve">Year </t>
  </si>
  <si>
    <t>Cost of R&amp;D</t>
  </si>
  <si>
    <t>Chance of success</t>
  </si>
  <si>
    <t>R&amp;D cost</t>
  </si>
  <si>
    <t>Revenues</t>
  </si>
  <si>
    <t>Costs</t>
  </si>
  <si>
    <t>Profit</t>
  </si>
  <si>
    <t>Results</t>
  </si>
  <si>
    <t>DATA TABLE</t>
  </si>
  <si>
    <t>Parameter</t>
  </si>
  <si>
    <t>-10 Pct</t>
  </si>
  <si>
    <t>+10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</si>
  <si>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</si>
  <si>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</si>
  <si>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</si>
  <si>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</si>
  <si>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</si>
  <si>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</si>
  <si>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</si>
  <si>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NPV ratio</t>
  </si>
  <si>
    <t>Tax rate</t>
  </si>
  <si>
    <t>Current price</t>
  </si>
  <si>
    <t>Price premium</t>
  </si>
  <si>
    <t>Project life</t>
  </si>
  <si>
    <t>Annual sales</t>
  </si>
  <si>
    <t>Depreciation</t>
  </si>
  <si>
    <t>Depreciation rate</t>
  </si>
  <si>
    <t>Taxable income</t>
  </si>
  <si>
    <t>Taxes</t>
  </si>
  <si>
    <t>NPV for product</t>
  </si>
  <si>
    <t>Technology Option 2</t>
  </si>
  <si>
    <t>Required NPV multiple</t>
  </si>
  <si>
    <t>Recommend?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</si>
</sst>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m/d/yy;@"/>
  </numFmts>
  <fonts count="7">
    <font>
      <sz val="12"/>
      <name val="Times New Roman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8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quotePrefix="1" applyFont="1" applyAlignment="1">
      <alignment horizontal="left"/>
    </xf>
    <xf numFmtId="4" fontId="0" fillId="0" borderId="0" xfId="0" applyNumberFormat="1"/>
    <xf numFmtId="9" fontId="6" fillId="0" borderId="0" xfId="0" applyNumberFormat="1" applyFont="1"/>
    <xf numFmtId="4" fontId="6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476220463286813"/>
          <c:y val="8.2539938429868648E-2"/>
          <c:w val="0.79166820062197862"/>
          <c:h val="0.69841486363735006"/>
        </c:manualLayout>
      </c:layout>
      <c:scatterChart>
        <c:scatterStyle val="lineMarker"/>
        <c:ser>
          <c:idx val="0"/>
          <c:order val="0"/>
          <c:tx>
            <c:strRef>
              <c:f>'Figure 6.10'!$B$1</c:f>
              <c:strCache>
                <c:ptCount val="1"/>
                <c:pt idx="0">
                  <c:v>NPV ratio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6.10'!$A$2:$A$52</c:f>
              <c:numCache>
                <c:formatCode>0%</c:formatCode>
                <c:ptCount val="51"/>
                <c:pt idx="0">
                  <c:v>0.25</c:v>
                </c:pt>
                <c:pt idx="1">
                  <c:v>0.26</c:v>
                </c:pt>
                <c:pt idx="2">
                  <c:v>0.27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</c:v>
                </c:pt>
                <c:pt idx="6">
                  <c:v>0.31</c:v>
                </c:pt>
                <c:pt idx="7">
                  <c:v>0.32</c:v>
                </c:pt>
                <c:pt idx="8">
                  <c:v>0.33</c:v>
                </c:pt>
                <c:pt idx="9">
                  <c:v>0.34</c:v>
                </c:pt>
                <c:pt idx="10">
                  <c:v>0.35</c:v>
                </c:pt>
                <c:pt idx="11">
                  <c:v>0.36</c:v>
                </c:pt>
                <c:pt idx="12">
                  <c:v>0.37</c:v>
                </c:pt>
                <c:pt idx="13">
                  <c:v>0.38</c:v>
                </c:pt>
                <c:pt idx="14">
                  <c:v>0.39</c:v>
                </c:pt>
                <c:pt idx="15">
                  <c:v>0.4</c:v>
                </c:pt>
                <c:pt idx="16">
                  <c:v>0.41</c:v>
                </c:pt>
                <c:pt idx="17">
                  <c:v>0.42</c:v>
                </c:pt>
                <c:pt idx="18">
                  <c:v>0.43</c:v>
                </c:pt>
                <c:pt idx="19">
                  <c:v>0.44</c:v>
                </c:pt>
                <c:pt idx="20">
                  <c:v>0.45</c:v>
                </c:pt>
                <c:pt idx="21">
                  <c:v>0.46</c:v>
                </c:pt>
                <c:pt idx="22">
                  <c:v>0.47</c:v>
                </c:pt>
                <c:pt idx="23">
                  <c:v>0.48</c:v>
                </c:pt>
                <c:pt idx="24">
                  <c:v>0.49</c:v>
                </c:pt>
                <c:pt idx="25">
                  <c:v>0.5</c:v>
                </c:pt>
                <c:pt idx="26">
                  <c:v>0.51</c:v>
                </c:pt>
                <c:pt idx="27">
                  <c:v>0.52</c:v>
                </c:pt>
                <c:pt idx="28">
                  <c:v>0.53</c:v>
                </c:pt>
                <c:pt idx="29">
                  <c:v>0.54</c:v>
                </c:pt>
                <c:pt idx="30">
                  <c:v>0.55000000000000004</c:v>
                </c:pt>
                <c:pt idx="31">
                  <c:v>0.56000000000000005</c:v>
                </c:pt>
                <c:pt idx="32">
                  <c:v>0.56999999999999995</c:v>
                </c:pt>
                <c:pt idx="33">
                  <c:v>0.57999999999999996</c:v>
                </c:pt>
                <c:pt idx="34">
                  <c:v>0.59</c:v>
                </c:pt>
                <c:pt idx="35">
                  <c:v>0.6</c:v>
                </c:pt>
                <c:pt idx="36">
                  <c:v>0.61</c:v>
                </c:pt>
                <c:pt idx="37">
                  <c:v>0.62</c:v>
                </c:pt>
                <c:pt idx="38">
                  <c:v>0.63</c:v>
                </c:pt>
                <c:pt idx="39">
                  <c:v>0.64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0.68</c:v>
                </c:pt>
                <c:pt idx="44">
                  <c:v>0.69</c:v>
                </c:pt>
                <c:pt idx="45">
                  <c:v>0.7</c:v>
                </c:pt>
                <c:pt idx="46">
                  <c:v>0.71</c:v>
                </c:pt>
                <c:pt idx="47">
                  <c:v>0.72</c:v>
                </c:pt>
                <c:pt idx="48">
                  <c:v>0.73</c:v>
                </c:pt>
                <c:pt idx="49">
                  <c:v>0.74</c:v>
                </c:pt>
                <c:pt idx="50">
                  <c:v>0.75</c:v>
                </c:pt>
              </c:numCache>
            </c:numRef>
          </c:xVal>
          <c:yVal>
            <c:numRef>
              <c:f>'Figure 6.10'!$B$2:$B$52</c:f>
              <c:numCache>
                <c:formatCode>#,##0.00</c:formatCode>
                <c:ptCount val="51"/>
                <c:pt idx="0">
                  <c:v>-3.5704276076467565</c:v>
                </c:pt>
                <c:pt idx="1">
                  <c:v>-3.2649716489547504</c:v>
                </c:pt>
                <c:pt idx="2">
                  <c:v>-2.9595156902627506</c:v>
                </c:pt>
                <c:pt idx="3">
                  <c:v>-2.6540597315707481</c:v>
                </c:pt>
                <c:pt idx="4">
                  <c:v>-2.3486037728787448</c:v>
                </c:pt>
                <c:pt idx="5">
                  <c:v>-2.0431478141867383</c:v>
                </c:pt>
                <c:pt idx="6">
                  <c:v>-1.7376918554947354</c:v>
                </c:pt>
                <c:pt idx="7">
                  <c:v>-1.432235896802736</c:v>
                </c:pt>
                <c:pt idx="8">
                  <c:v>-1.1267799381107328</c:v>
                </c:pt>
                <c:pt idx="9">
                  <c:v>-0.82132397941872692</c:v>
                </c:pt>
                <c:pt idx="10">
                  <c:v>-0.51586802072672699</c:v>
                </c:pt>
                <c:pt idx="11">
                  <c:v>-0.21041206203472418</c:v>
                </c:pt>
                <c:pt idx="12">
                  <c:v>9.5043896657278817E-2</c:v>
                </c:pt>
                <c:pt idx="13">
                  <c:v>0.40049985534928179</c:v>
                </c:pt>
                <c:pt idx="14">
                  <c:v>0.7059558140412846</c:v>
                </c:pt>
                <c:pt idx="15">
                  <c:v>1.0114117727332874</c:v>
                </c:pt>
                <c:pt idx="16">
                  <c:v>1.3168677314252872</c:v>
                </c:pt>
                <c:pt idx="17">
                  <c:v>1.6223236901172933</c:v>
                </c:pt>
                <c:pt idx="18">
                  <c:v>1.9277796488092971</c:v>
                </c:pt>
                <c:pt idx="19">
                  <c:v>2.233235607501296</c:v>
                </c:pt>
                <c:pt idx="20">
                  <c:v>2.5386915661932989</c:v>
                </c:pt>
                <c:pt idx="21">
                  <c:v>2.8441475248853063</c:v>
                </c:pt>
                <c:pt idx="22">
                  <c:v>3.1496034835773083</c:v>
                </c:pt>
                <c:pt idx="23">
                  <c:v>3.4550594422693113</c:v>
                </c:pt>
                <c:pt idx="24">
                  <c:v>3.7605154009613142</c:v>
                </c:pt>
                <c:pt idx="25">
                  <c:v>4.065971359653318</c:v>
                </c:pt>
                <c:pt idx="26">
                  <c:v>4.3714273183453187</c:v>
                </c:pt>
                <c:pt idx="27">
                  <c:v>4.6768832770373239</c:v>
                </c:pt>
                <c:pt idx="28">
                  <c:v>4.9823392357293281</c:v>
                </c:pt>
                <c:pt idx="29">
                  <c:v>5.2877951944213297</c:v>
                </c:pt>
                <c:pt idx="30">
                  <c:v>5.5932511531133331</c:v>
                </c:pt>
                <c:pt idx="31">
                  <c:v>5.8987071118053356</c:v>
                </c:pt>
                <c:pt idx="32">
                  <c:v>6.2041630704973372</c:v>
                </c:pt>
                <c:pt idx="33">
                  <c:v>6.5096190291893397</c:v>
                </c:pt>
                <c:pt idx="34">
                  <c:v>6.8150749878813421</c:v>
                </c:pt>
                <c:pt idx="35">
                  <c:v>7.1205309465733473</c:v>
                </c:pt>
                <c:pt idx="36">
                  <c:v>7.4259869052653489</c:v>
                </c:pt>
                <c:pt idx="37">
                  <c:v>7.7314428639573514</c:v>
                </c:pt>
                <c:pt idx="38">
                  <c:v>8.0368988226493574</c:v>
                </c:pt>
                <c:pt idx="39">
                  <c:v>8.3423547813413599</c:v>
                </c:pt>
                <c:pt idx="40">
                  <c:v>8.6478107400333641</c:v>
                </c:pt>
                <c:pt idx="41">
                  <c:v>8.9532666987253648</c:v>
                </c:pt>
                <c:pt idx="42">
                  <c:v>9.2587226574173691</c:v>
                </c:pt>
                <c:pt idx="43">
                  <c:v>9.5641786161093716</c:v>
                </c:pt>
                <c:pt idx="44">
                  <c:v>9.8696345748013723</c:v>
                </c:pt>
                <c:pt idx="45">
                  <c:v>10.175090533493373</c:v>
                </c:pt>
                <c:pt idx="46">
                  <c:v>10.480546492185383</c:v>
                </c:pt>
                <c:pt idx="47">
                  <c:v>10.78600245087738</c:v>
                </c:pt>
                <c:pt idx="48">
                  <c:v>11.091458409569386</c:v>
                </c:pt>
                <c:pt idx="49">
                  <c:v>11.396914368261388</c:v>
                </c:pt>
                <c:pt idx="50">
                  <c:v>11.702370326953393</c:v>
                </c:pt>
              </c:numCache>
            </c:numRef>
          </c:yVal>
        </c:ser>
        <c:axId val="294321152"/>
        <c:axId val="297217024"/>
      </c:scatterChart>
      <c:valAx>
        <c:axId val="294321152"/>
        <c:scaling>
          <c:orientation val="minMax"/>
          <c:max val="0.75000000000000033"/>
          <c:min val="0.25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Cost reduction from R&amp;D</a:t>
                </a:r>
              </a:p>
            </c:rich>
          </c:tx>
          <c:layout>
            <c:manualLayout>
              <c:xMode val="edge"/>
              <c:yMode val="edge"/>
              <c:x val="0.40277861100695761"/>
              <c:y val="0.8793677456984543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97217024"/>
        <c:crossesAt val="-3.5704276076467578"/>
        <c:crossBetween val="midCat"/>
      </c:valAx>
      <c:valAx>
        <c:axId val="297217024"/>
        <c:scaling>
          <c:orientation val="minMax"/>
          <c:min val="-3.570427607646757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NPV ratio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33650893638295259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943211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476220463286813"/>
          <c:y val="8.2539938429868648E-2"/>
          <c:w val="0.79166820062197862"/>
          <c:h val="0.69841486363735006"/>
        </c:manualLayout>
      </c:layout>
      <c:scatterChart>
        <c:scatterStyle val="lineMarker"/>
        <c:ser>
          <c:idx val="0"/>
          <c:order val="0"/>
          <c:tx>
            <c:strRef>
              <c:f>'Figure 6.11'!$B$1</c:f>
              <c:strCache>
                <c:ptCount val="1"/>
                <c:pt idx="0">
                  <c:v>NPV ratio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6.11'!$A$2:$A$26</c:f>
              <c:numCache>
                <c:formatCode>0%</c:formatCode>
                <c:ptCount val="2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</c:numCache>
            </c:numRef>
          </c:xVal>
          <c:yVal>
            <c:numRef>
              <c:f>'Figure 6.11'!$B$2:$B$26</c:f>
              <c:numCache>
                <c:formatCode>#,##0.00</c:formatCode>
                <c:ptCount val="25"/>
                <c:pt idx="0">
                  <c:v>0.40659713596533181</c:v>
                </c:pt>
                <c:pt idx="1">
                  <c:v>0.81319427193066363</c:v>
                </c:pt>
                <c:pt idx="2">
                  <c:v>1.2197914078959955</c:v>
                </c:pt>
                <c:pt idx="3">
                  <c:v>1.6263885438613273</c:v>
                </c:pt>
                <c:pt idx="4">
                  <c:v>2.032985679826659</c:v>
                </c:pt>
                <c:pt idx="5">
                  <c:v>2.439582815791991</c:v>
                </c:pt>
                <c:pt idx="6">
                  <c:v>2.846179951757323</c:v>
                </c:pt>
                <c:pt idx="7">
                  <c:v>3.2527770877226545</c:v>
                </c:pt>
                <c:pt idx="8">
                  <c:v>3.659374223687986</c:v>
                </c:pt>
                <c:pt idx="9">
                  <c:v>4.065971359653318</c:v>
                </c:pt>
                <c:pt idx="10">
                  <c:v>4.47256849561865</c:v>
                </c:pt>
                <c:pt idx="11">
                  <c:v>4.879165631583982</c:v>
                </c:pt>
                <c:pt idx="12">
                  <c:v>5.2857627675493131</c:v>
                </c:pt>
                <c:pt idx="13">
                  <c:v>5.6923599035146459</c:v>
                </c:pt>
                <c:pt idx="14">
                  <c:v>6.098957039479977</c:v>
                </c:pt>
                <c:pt idx="15">
                  <c:v>6.505554175445309</c:v>
                </c:pt>
                <c:pt idx="16">
                  <c:v>6.912151311410641</c:v>
                </c:pt>
                <c:pt idx="17">
                  <c:v>7.3187484473759721</c:v>
                </c:pt>
                <c:pt idx="18">
                  <c:v>7.7253455833413041</c:v>
                </c:pt>
                <c:pt idx="19">
                  <c:v>8.131942719306636</c:v>
                </c:pt>
                <c:pt idx="20">
                  <c:v>8.5385398552719671</c:v>
                </c:pt>
                <c:pt idx="21">
                  <c:v>8.9451369912373</c:v>
                </c:pt>
                <c:pt idx="22">
                  <c:v>9.3517341272026329</c:v>
                </c:pt>
                <c:pt idx="23">
                  <c:v>9.758331263167964</c:v>
                </c:pt>
                <c:pt idx="24">
                  <c:v>10.164928399133295</c:v>
                </c:pt>
              </c:numCache>
            </c:numRef>
          </c:yVal>
        </c:ser>
        <c:axId val="304434176"/>
        <c:axId val="304555904"/>
      </c:scatterChart>
      <c:valAx>
        <c:axId val="304434176"/>
        <c:scaling>
          <c:orientation val="minMax"/>
          <c:max val="0.25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Chance of success</a:t>
                </a:r>
              </a:p>
            </c:rich>
          </c:tx>
          <c:layout>
            <c:manualLayout>
              <c:xMode val="edge"/>
              <c:yMode val="edge"/>
              <c:x val="0.4365087697371165"/>
              <c:y val="0.8793677456984543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555904"/>
        <c:crossesAt val="0.40659713596533176"/>
        <c:crossBetween val="midCat"/>
      </c:valAx>
      <c:valAx>
        <c:axId val="304555904"/>
        <c:scaling>
          <c:orientation val="minMax"/>
          <c:min val="0.4065971359653317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NPV ratio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33650893638295259"/>
            </c:manualLayout>
          </c:layout>
          <c:spPr>
            <a:noFill/>
            <a:ln w="25400">
              <a:noFill/>
            </a:ln>
          </c:spPr>
        </c:title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4341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>
        <c:manualLayout>
          <c:xMode val="edge"/>
          <c:yMode val="edge"/>
          <c:x val="0.29807692307692335"/>
          <c:y val="2.76497695852534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5899977359586"/>
          <c:y val="0.27035370816788518"/>
          <c:w val="0.72435973010956112"/>
          <c:h val="0.64362615751331775"/>
        </c:manualLayout>
      </c:layout>
      <c:barChart>
        <c:barDir val="bar"/>
        <c:grouping val="clustered"/>
        <c:ser>
          <c:idx val="0"/>
          <c:order val="0"/>
          <c:tx>
            <c:strRef>
              <c:f>'Figure 6.12'!$O$2</c:f>
              <c:strCache>
                <c:ptCount val="1"/>
                <c:pt idx="0">
                  <c:v>-10 Pct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6.12'!$N$3:$N$16</c:f>
              <c:strCache>
                <c:ptCount val="14"/>
                <c:pt idx="0">
                  <c:v>Current price</c:v>
                </c:pt>
                <c:pt idx="1">
                  <c:v>Cost reduction from R&amp;D</c:v>
                </c:pt>
                <c:pt idx="2">
                  <c:v>Production cost</c:v>
                </c:pt>
                <c:pt idx="3">
                  <c:v>Annual sales</c:v>
                </c:pt>
                <c:pt idx="4">
                  <c:v>Cost of R&amp;D</c:v>
                </c:pt>
                <c:pt idx="5">
                  <c:v>Chance of success</c:v>
                </c:pt>
                <c:pt idx="6">
                  <c:v>Project life</c:v>
                </c:pt>
                <c:pt idx="7">
                  <c:v>Tax rate</c:v>
                </c:pt>
                <c:pt idx="8">
                  <c:v>Discount rate</c:v>
                </c:pt>
                <c:pt idx="9">
                  <c:v>Price premium</c:v>
                </c:pt>
                <c:pt idx="10">
                  <c:v>Plant cost</c:v>
                </c:pt>
                <c:pt idx="11">
                  <c:v>Depreciation rate</c:v>
                </c:pt>
                <c:pt idx="12">
                  <c:v>Plant capacity</c:v>
                </c:pt>
                <c:pt idx="13">
                  <c:v>Required NPV multiple</c:v>
                </c:pt>
              </c:strCache>
            </c:strRef>
          </c:cat>
          <c:val>
            <c:numRef>
              <c:f>'Figure 6.12'!$O$3:$O$16</c:f>
              <c:numCache>
                <c:formatCode>0.00</c:formatCode>
                <c:ptCount val="14"/>
                <c:pt idx="0">
                  <c:v>2.0126285262237387</c:v>
                </c:pt>
                <c:pt idx="1">
                  <c:v>2.5386915661932989</c:v>
                </c:pt>
                <c:pt idx="2">
                  <c:v>5.5932511531133322</c:v>
                </c:pt>
                <c:pt idx="3">
                  <c:v>3.5399083196837569</c:v>
                </c:pt>
                <c:pt idx="4">
                  <c:v>4.5177459551703532</c:v>
                </c:pt>
                <c:pt idx="5">
                  <c:v>3.659374223687986</c:v>
                </c:pt>
                <c:pt idx="6">
                  <c:v>4.065971359653318</c:v>
                </c:pt>
                <c:pt idx="7">
                  <c:v>4.3309609306553529</c:v>
                </c:pt>
                <c:pt idx="8">
                  <c:v>4.2854998766155585</c:v>
                </c:pt>
                <c:pt idx="9">
                  <c:v>3.8793038293415343</c:v>
                </c:pt>
                <c:pt idx="10">
                  <c:v>4.1854372636575459</c:v>
                </c:pt>
                <c:pt idx="11">
                  <c:v>4.0476962168255914</c:v>
                </c:pt>
                <c:pt idx="12">
                  <c:v>4.065971359653318</c:v>
                </c:pt>
                <c:pt idx="13">
                  <c:v>4.065971359653318</c:v>
                </c:pt>
              </c:numCache>
            </c:numRef>
          </c:val>
        </c:ser>
        <c:ser>
          <c:idx val="1"/>
          <c:order val="1"/>
          <c:tx>
            <c:strRef>
              <c:f>'Figure 6.12'!$P$2</c:f>
              <c:strCache>
                <c:ptCount val="1"/>
                <c:pt idx="0">
                  <c:v>+10 Pct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6.12'!$N$3:$N$16</c:f>
              <c:strCache>
                <c:ptCount val="14"/>
                <c:pt idx="0">
                  <c:v>Current price</c:v>
                </c:pt>
                <c:pt idx="1">
                  <c:v>Cost reduction from R&amp;D</c:v>
                </c:pt>
                <c:pt idx="2">
                  <c:v>Production cost</c:v>
                </c:pt>
                <c:pt idx="3">
                  <c:v>Annual sales</c:v>
                </c:pt>
                <c:pt idx="4">
                  <c:v>Cost of R&amp;D</c:v>
                </c:pt>
                <c:pt idx="5">
                  <c:v>Chance of success</c:v>
                </c:pt>
                <c:pt idx="6">
                  <c:v>Project life</c:v>
                </c:pt>
                <c:pt idx="7">
                  <c:v>Tax rate</c:v>
                </c:pt>
                <c:pt idx="8">
                  <c:v>Discount rate</c:v>
                </c:pt>
                <c:pt idx="9">
                  <c:v>Price premium</c:v>
                </c:pt>
                <c:pt idx="10">
                  <c:v>Plant cost</c:v>
                </c:pt>
                <c:pt idx="11">
                  <c:v>Depreciation rate</c:v>
                </c:pt>
                <c:pt idx="12">
                  <c:v>Plant capacity</c:v>
                </c:pt>
                <c:pt idx="13">
                  <c:v>Required NPV multiple</c:v>
                </c:pt>
              </c:strCache>
            </c:strRef>
          </c:cat>
          <c:val>
            <c:numRef>
              <c:f>'Figure 6.12'!$P$3:$P$16</c:f>
              <c:numCache>
                <c:formatCode>0.00</c:formatCode>
                <c:ptCount val="14"/>
                <c:pt idx="0">
                  <c:v>6.1193141930828929</c:v>
                </c:pt>
                <c:pt idx="1">
                  <c:v>5.5932511531133331</c:v>
                </c:pt>
                <c:pt idx="2">
                  <c:v>2.5386915661933029</c:v>
                </c:pt>
                <c:pt idx="3">
                  <c:v>4.5920343996228761</c:v>
                </c:pt>
                <c:pt idx="4">
                  <c:v>3.6963375996848344</c:v>
                </c:pt>
                <c:pt idx="5">
                  <c:v>4.47256849561865</c:v>
                </c:pt>
                <c:pt idx="6">
                  <c:v>4.87652793276773</c:v>
                </c:pt>
                <c:pt idx="7">
                  <c:v>3.8009817886512796</c:v>
                </c:pt>
                <c:pt idx="8">
                  <c:v>3.8592276613093754</c:v>
                </c:pt>
                <c:pt idx="9">
                  <c:v>4.2526388899650929</c:v>
                </c:pt>
                <c:pt idx="10">
                  <c:v>3.9465054556490884</c:v>
                </c:pt>
                <c:pt idx="11">
                  <c:v>4.0842465024810446</c:v>
                </c:pt>
                <c:pt idx="12">
                  <c:v>4.065971359653318</c:v>
                </c:pt>
                <c:pt idx="13">
                  <c:v>4.065971359653318</c:v>
                </c:pt>
              </c:numCache>
            </c:numRef>
          </c:val>
        </c:ser>
        <c:overlap val="100"/>
        <c:axId val="304911104"/>
        <c:axId val="304913024"/>
      </c:barChart>
      <c:catAx>
        <c:axId val="304911104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  <c:layout>
            <c:manualLayout>
              <c:xMode val="edge"/>
              <c:yMode val="edge"/>
              <c:x val="1.7094017094017103E-2"/>
              <c:y val="0.5023049538162562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913024"/>
        <c:crossesAt val="4.0659713596533171"/>
        <c:auto val="1"/>
        <c:lblAlgn val="ctr"/>
        <c:lblOffset val="100"/>
        <c:tickLblSkip val="1"/>
        <c:tickMarkSkip val="1"/>
      </c:catAx>
      <c:valAx>
        <c:axId val="304913024"/>
        <c:scaling>
          <c:orientation val="minMax"/>
          <c:max val="6.5"/>
          <c:min val="1.5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NPV Ratio</a:t>
                </a:r>
              </a:p>
            </c:rich>
          </c:tx>
          <c:layout>
            <c:manualLayout>
              <c:xMode val="edge"/>
              <c:yMode val="edge"/>
              <c:x val="0.54380397963075133"/>
              <c:y val="0.1490016973684741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91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931680014357204"/>
          <c:y val="0.930877027468341"/>
          <c:w val="0.23183783116853984"/>
          <c:h val="5.83718970612544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6</xdr:row>
      <xdr:rowOff>28575</xdr:rowOff>
    </xdr:from>
    <xdr:to>
      <xdr:col>10</xdr:col>
      <xdr:colOff>114300</xdr:colOff>
      <xdr:row>21</xdr:row>
      <xdr:rowOff>28575</xdr:rowOff>
    </xdr:to>
    <xdr:graphicFrame macro="">
      <xdr:nvGraphicFramePr>
        <xdr:cNvPr id="5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0</xdr:rowOff>
    </xdr:from>
    <xdr:to>
      <xdr:col>10</xdr:col>
      <xdr:colOff>76200</xdr:colOff>
      <xdr:row>21</xdr:row>
      <xdr:rowOff>0</xdr:rowOff>
    </xdr:to>
    <xdr:graphicFrame macro="">
      <xdr:nvGraphicFramePr>
        <xdr:cNvPr id="6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7170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6"/>
  <sheetViews>
    <sheetView tabSelected="1" topLeftCell="D8" zoomScale="80" zoomScaleNormal="80" workbookViewId="0">
      <selection sqref="A1:M35"/>
    </sheetView>
  </sheetViews>
  <sheetFormatPr defaultRowHeight="15.75"/>
  <cols>
    <col min="1" max="1" width="9" style="1"/>
    <col min="2" max="2" width="5.375" customWidth="1"/>
    <col min="3" max="3" width="22.75" bestFit="1" customWidth="1"/>
    <col min="4" max="4" width="11.875" bestFit="1" customWidth="1"/>
    <col min="5" max="5" width="2" bestFit="1" customWidth="1"/>
    <col min="6" max="6" width="12.625" bestFit="1" customWidth="1"/>
    <col min="7" max="7" width="13.5" bestFit="1" customWidth="1"/>
    <col min="8" max="9" width="16.375" customWidth="1"/>
    <col min="10" max="11" width="14" customWidth="1"/>
    <col min="12" max="12" width="16.5" customWidth="1"/>
    <col min="13" max="13" width="16.75" customWidth="1"/>
  </cols>
  <sheetData>
    <row r="1" spans="1:4">
      <c r="A1" s="14" t="s">
        <v>37</v>
      </c>
    </row>
    <row r="3" spans="1:4">
      <c r="A3" s="18"/>
    </row>
    <row r="5" spans="1:4">
      <c r="B5" s="1" t="s">
        <v>0</v>
      </c>
    </row>
    <row r="6" spans="1:4">
      <c r="C6" t="s">
        <v>1</v>
      </c>
      <c r="D6" s="3">
        <v>90</v>
      </c>
    </row>
    <row r="7" spans="1:4">
      <c r="C7" t="s">
        <v>28</v>
      </c>
      <c r="D7" s="3">
        <v>55</v>
      </c>
    </row>
    <row r="8" spans="1:4">
      <c r="C8" t="s">
        <v>29</v>
      </c>
      <c r="D8" s="4">
        <v>0.1</v>
      </c>
    </row>
    <row r="9" spans="1:4">
      <c r="C9" t="s">
        <v>2</v>
      </c>
      <c r="D9" s="3">
        <v>250000000</v>
      </c>
    </row>
    <row r="10" spans="1:4">
      <c r="C10" t="s">
        <v>3</v>
      </c>
      <c r="D10" s="2">
        <v>30000000</v>
      </c>
    </row>
    <row r="11" spans="1:4">
      <c r="C11" t="s">
        <v>4</v>
      </c>
      <c r="D11" s="4">
        <v>0.1</v>
      </c>
    </row>
    <row r="12" spans="1:4">
      <c r="C12" t="s">
        <v>8</v>
      </c>
      <c r="D12" s="3">
        <v>15000000</v>
      </c>
    </row>
    <row r="13" spans="1:4">
      <c r="C13" t="s">
        <v>5</v>
      </c>
      <c r="D13" s="4">
        <v>0.5</v>
      </c>
    </row>
    <row r="14" spans="1:4">
      <c r="C14" s="6" t="s">
        <v>9</v>
      </c>
      <c r="D14" s="4">
        <v>0.1</v>
      </c>
    </row>
    <row r="15" spans="1:4">
      <c r="C15" s="6" t="s">
        <v>27</v>
      </c>
      <c r="D15" s="4">
        <v>0.35</v>
      </c>
    </row>
    <row r="16" spans="1:4">
      <c r="C16" s="6" t="s">
        <v>30</v>
      </c>
      <c r="D16" s="7">
        <v>5</v>
      </c>
    </row>
    <row r="17" spans="2:13">
      <c r="C17" s="6" t="s">
        <v>31</v>
      </c>
      <c r="D17" s="2">
        <v>25000000</v>
      </c>
    </row>
    <row r="18" spans="2:13">
      <c r="C18" s="6" t="s">
        <v>33</v>
      </c>
      <c r="D18" s="4">
        <v>0.1</v>
      </c>
    </row>
    <row r="19" spans="2:13">
      <c r="C19" s="5" t="s">
        <v>38</v>
      </c>
      <c r="D19" s="7">
        <v>5</v>
      </c>
    </row>
    <row r="21" spans="2:13">
      <c r="B21" s="1" t="s">
        <v>6</v>
      </c>
      <c r="H21" s="1" t="s">
        <v>7</v>
      </c>
    </row>
    <row r="22" spans="2:13"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</row>
    <row r="23" spans="2:13">
      <c r="C23" t="s">
        <v>10</v>
      </c>
      <c r="D23" s="3">
        <f>D12</f>
        <v>15000000</v>
      </c>
    </row>
    <row r="24" spans="2:13">
      <c r="C24" t="s">
        <v>2</v>
      </c>
      <c r="F24" s="3">
        <f>D9</f>
        <v>250000000</v>
      </c>
    </row>
    <row r="25" spans="2:13">
      <c r="C25" t="s">
        <v>11</v>
      </c>
      <c r="G25" s="3">
        <f>$D$7*(1+$D$8)*MIN($D$10,$D$17)</f>
        <v>1512500000.0000002</v>
      </c>
      <c r="H25" s="3">
        <f t="shared" ref="H25:M25" si="0">$D$7*(1+$D$8)*MIN($D$10,$D$17)</f>
        <v>1512500000.0000002</v>
      </c>
      <c r="I25" s="3">
        <f t="shared" si="0"/>
        <v>1512500000.0000002</v>
      </c>
      <c r="J25" s="3">
        <f t="shared" si="0"/>
        <v>1512500000.0000002</v>
      </c>
      <c r="K25" s="3">
        <f t="shared" si="0"/>
        <v>1512500000.0000002</v>
      </c>
      <c r="L25" s="3">
        <f t="shared" si="0"/>
        <v>1512500000.0000002</v>
      </c>
      <c r="M25" s="3">
        <f t="shared" si="0"/>
        <v>1512500000.0000002</v>
      </c>
    </row>
    <row r="26" spans="2:13">
      <c r="C26" t="s">
        <v>12</v>
      </c>
      <c r="G26" s="3">
        <f>$D$6*(1-$D$13)*MIN($D$10,$D$17)</f>
        <v>1125000000</v>
      </c>
      <c r="H26" s="3">
        <f t="shared" ref="H26:M26" si="1">$D$6*(1-$D$13)*MIN($D$10,$D$17)</f>
        <v>1125000000</v>
      </c>
      <c r="I26" s="3">
        <f t="shared" si="1"/>
        <v>1125000000</v>
      </c>
      <c r="J26" s="3">
        <f t="shared" si="1"/>
        <v>1125000000</v>
      </c>
      <c r="K26" s="3">
        <f t="shared" si="1"/>
        <v>1125000000</v>
      </c>
      <c r="L26" s="3">
        <f t="shared" si="1"/>
        <v>1125000000</v>
      </c>
      <c r="M26" s="3">
        <f t="shared" si="1"/>
        <v>1125000000</v>
      </c>
    </row>
    <row r="27" spans="2:13">
      <c r="C27" t="s">
        <v>32</v>
      </c>
      <c r="G27" s="3">
        <f>$F$24*$D$18</f>
        <v>25000000</v>
      </c>
      <c r="H27" s="3">
        <f t="shared" ref="H27:M27" si="2">$F$24*$D$18</f>
        <v>25000000</v>
      </c>
      <c r="I27" s="3">
        <f t="shared" si="2"/>
        <v>25000000</v>
      </c>
      <c r="J27" s="3">
        <f t="shared" si="2"/>
        <v>25000000</v>
      </c>
      <c r="K27" s="3">
        <f t="shared" si="2"/>
        <v>25000000</v>
      </c>
      <c r="L27" s="3">
        <f t="shared" si="2"/>
        <v>25000000</v>
      </c>
      <c r="M27" s="3">
        <f t="shared" si="2"/>
        <v>25000000</v>
      </c>
    </row>
    <row r="28" spans="2:13">
      <c r="C28" t="s">
        <v>34</v>
      </c>
      <c r="G28" s="3">
        <f>G25-G26-G27</f>
        <v>362500000.00000024</v>
      </c>
      <c r="H28" s="3">
        <f t="shared" ref="H28:M28" si="3">H25-H26-H27</f>
        <v>362500000.00000024</v>
      </c>
      <c r="I28" s="3">
        <f t="shared" si="3"/>
        <v>362500000.00000024</v>
      </c>
      <c r="J28" s="3">
        <f t="shared" si="3"/>
        <v>362500000.00000024</v>
      </c>
      <c r="K28" s="3">
        <f t="shared" si="3"/>
        <v>362500000.00000024</v>
      </c>
      <c r="L28" s="3">
        <f t="shared" si="3"/>
        <v>362500000.00000024</v>
      </c>
      <c r="M28" s="3">
        <f t="shared" si="3"/>
        <v>362500000.00000024</v>
      </c>
    </row>
    <row r="29" spans="2:13">
      <c r="C29" t="s">
        <v>35</v>
      </c>
      <c r="G29" s="3">
        <f>G28*$D$15</f>
        <v>126875000.00000007</v>
      </c>
      <c r="H29" s="3">
        <f t="shared" ref="H29:M29" si="4">H28*$D$15</f>
        <v>126875000.00000007</v>
      </c>
      <c r="I29" s="3">
        <f t="shared" si="4"/>
        <v>126875000.00000007</v>
      </c>
      <c r="J29" s="3">
        <f t="shared" si="4"/>
        <v>126875000.00000007</v>
      </c>
      <c r="K29" s="3">
        <f t="shared" si="4"/>
        <v>126875000.00000007</v>
      </c>
      <c r="L29" s="3">
        <f t="shared" si="4"/>
        <v>126875000.00000007</v>
      </c>
      <c r="M29" s="3">
        <f t="shared" si="4"/>
        <v>126875000.00000007</v>
      </c>
    </row>
    <row r="30" spans="2:13">
      <c r="C30" t="s">
        <v>13</v>
      </c>
      <c r="D30" s="3">
        <f>-D23</f>
        <v>-15000000</v>
      </c>
      <c r="E30">
        <v>0</v>
      </c>
      <c r="F30" s="3">
        <f>-F24</f>
        <v>-250000000</v>
      </c>
      <c r="G30" s="3">
        <f>IF($D$16+4&gt;G22,G28-G29+G27,0)</f>
        <v>260625000.00000018</v>
      </c>
      <c r="H30" s="3">
        <f t="shared" ref="H30:M30" si="5">IF($D$16+4&gt;H22,H28-H29+H27,0)</f>
        <v>260625000.00000018</v>
      </c>
      <c r="I30" s="3">
        <f t="shared" si="5"/>
        <v>260625000.00000018</v>
      </c>
      <c r="J30" s="3">
        <f t="shared" si="5"/>
        <v>260625000.00000018</v>
      </c>
      <c r="K30" s="3">
        <f t="shared" si="5"/>
        <v>260625000.00000018</v>
      </c>
      <c r="L30" s="3">
        <f t="shared" si="5"/>
        <v>0</v>
      </c>
      <c r="M30" s="3">
        <f t="shared" si="5"/>
        <v>0</v>
      </c>
    </row>
    <row r="32" spans="2:13">
      <c r="B32" s="1" t="s">
        <v>14</v>
      </c>
    </row>
    <row r="33" spans="3:6">
      <c r="C33" s="5" t="s">
        <v>36</v>
      </c>
      <c r="D33" s="3">
        <f>D14*NPV(D11,E30:M30)</f>
        <v>60989570.394799769</v>
      </c>
    </row>
    <row r="34" spans="3:6">
      <c r="C34" s="6" t="s">
        <v>26</v>
      </c>
      <c r="D34" s="13">
        <f>D33/D12</f>
        <v>4.065971359653318</v>
      </c>
    </row>
    <row r="35" spans="3:6">
      <c r="C35" t="s">
        <v>39</v>
      </c>
      <c r="D35" t="str">
        <f>IF(D34&gt;D19,"YES", "NO")</f>
        <v>NO</v>
      </c>
    </row>
    <row r="36" spans="3:6">
      <c r="F36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showFormulas="1" topLeftCell="J4" zoomScale="69" zoomScaleNormal="69" workbookViewId="0">
      <selection sqref="A1:M35"/>
    </sheetView>
  </sheetViews>
  <sheetFormatPr defaultRowHeight="15.75"/>
  <cols>
    <col min="1" max="1" width="10.125" style="1" customWidth="1"/>
    <col min="2" max="2" width="5.875" customWidth="1"/>
    <col min="3" max="3" width="11.125" customWidth="1"/>
    <col min="4" max="4" width="12.625" customWidth="1"/>
    <col min="5" max="5" width="2" bestFit="1" customWidth="1"/>
    <col min="6" max="6" width="3.625" customWidth="1"/>
    <col min="7" max="13" width="17.875" customWidth="1"/>
  </cols>
  <sheetData>
    <row r="1" spans="1:4">
      <c r="A1" s="14" t="s">
        <v>37</v>
      </c>
    </row>
    <row r="3" spans="1:4">
      <c r="A3" s="18"/>
    </row>
    <row r="5" spans="1:4">
      <c r="B5" s="1" t="s">
        <v>0</v>
      </c>
    </row>
    <row r="6" spans="1:4">
      <c r="C6" t="s">
        <v>1</v>
      </c>
      <c r="D6" s="3">
        <v>90</v>
      </c>
    </row>
    <row r="7" spans="1:4">
      <c r="C7" t="s">
        <v>28</v>
      </c>
      <c r="D7" s="3">
        <v>55</v>
      </c>
    </row>
    <row r="8" spans="1:4">
      <c r="C8" t="s">
        <v>29</v>
      </c>
      <c r="D8" s="4">
        <v>0.1</v>
      </c>
    </row>
    <row r="9" spans="1:4">
      <c r="C9" t="s">
        <v>2</v>
      </c>
      <c r="D9" s="3">
        <v>250000000</v>
      </c>
    </row>
    <row r="10" spans="1:4">
      <c r="C10" t="s">
        <v>3</v>
      </c>
      <c r="D10" s="2">
        <v>30000000</v>
      </c>
    </row>
    <row r="11" spans="1:4">
      <c r="C11" t="s">
        <v>4</v>
      </c>
      <c r="D11" s="4">
        <v>0.1</v>
      </c>
    </row>
    <row r="12" spans="1:4">
      <c r="C12" t="s">
        <v>8</v>
      </c>
      <c r="D12" s="3">
        <v>15000000</v>
      </c>
    </row>
    <row r="13" spans="1:4">
      <c r="C13" t="s">
        <v>5</v>
      </c>
      <c r="D13" s="4">
        <v>0.5</v>
      </c>
    </row>
    <row r="14" spans="1:4">
      <c r="C14" s="6" t="s">
        <v>9</v>
      </c>
      <c r="D14" s="4">
        <v>0.1</v>
      </c>
    </row>
    <row r="15" spans="1:4">
      <c r="C15" s="6" t="s">
        <v>27</v>
      </c>
      <c r="D15" s="4">
        <v>0.35</v>
      </c>
    </row>
    <row r="16" spans="1:4">
      <c r="C16" s="6" t="s">
        <v>30</v>
      </c>
      <c r="D16" s="7">
        <v>5</v>
      </c>
    </row>
    <row r="17" spans="2:13">
      <c r="C17" s="6" t="s">
        <v>31</v>
      </c>
      <c r="D17" s="2">
        <v>25000000</v>
      </c>
    </row>
    <row r="18" spans="2:13">
      <c r="C18" s="6" t="s">
        <v>33</v>
      </c>
      <c r="D18" s="4">
        <v>0.1</v>
      </c>
    </row>
    <row r="19" spans="2:13">
      <c r="C19" s="5" t="s">
        <v>38</v>
      </c>
      <c r="D19" s="7">
        <v>5</v>
      </c>
    </row>
    <row r="21" spans="2:13">
      <c r="B21" s="1" t="s">
        <v>6</v>
      </c>
      <c r="H21" s="1" t="s">
        <v>7</v>
      </c>
    </row>
    <row r="22" spans="2:13"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</row>
    <row r="23" spans="2:13">
      <c r="C23" t="s">
        <v>10</v>
      </c>
      <c r="D23" s="3">
        <f>D12</f>
        <v>15000000</v>
      </c>
    </row>
    <row r="24" spans="2:13">
      <c r="C24" t="s">
        <v>2</v>
      </c>
      <c r="F24" s="3">
        <f>D9</f>
        <v>250000000</v>
      </c>
    </row>
    <row r="25" spans="2:13">
      <c r="C25" t="s">
        <v>11</v>
      </c>
      <c r="G25" s="3">
        <f>$D$7*(1+$D$8)*MIN($D$10,$D$17)</f>
        <v>1512500000.0000002</v>
      </c>
      <c r="H25" s="3">
        <f t="shared" ref="H25:M25" si="0">$D$7*(1+$D$8)*MIN($D$10,$D$17)</f>
        <v>1512500000.0000002</v>
      </c>
      <c r="I25" s="3">
        <f t="shared" si="0"/>
        <v>1512500000.0000002</v>
      </c>
      <c r="J25" s="3">
        <f t="shared" si="0"/>
        <v>1512500000.0000002</v>
      </c>
      <c r="K25" s="3">
        <f t="shared" si="0"/>
        <v>1512500000.0000002</v>
      </c>
      <c r="L25" s="3">
        <f t="shared" si="0"/>
        <v>1512500000.0000002</v>
      </c>
      <c r="M25" s="3">
        <f t="shared" si="0"/>
        <v>1512500000.0000002</v>
      </c>
    </row>
    <row r="26" spans="2:13">
      <c r="C26" t="s">
        <v>12</v>
      </c>
      <c r="G26" s="3">
        <f>$D$6*(1-$D$13)*MIN($D$10,$D$17)</f>
        <v>1125000000</v>
      </c>
      <c r="H26" s="3">
        <f t="shared" ref="H26:M26" si="1">$D$6*(1-$D$13)*MIN($D$10,$D$17)</f>
        <v>1125000000</v>
      </c>
      <c r="I26" s="3">
        <f t="shared" si="1"/>
        <v>1125000000</v>
      </c>
      <c r="J26" s="3">
        <f t="shared" si="1"/>
        <v>1125000000</v>
      </c>
      <c r="K26" s="3">
        <f t="shared" si="1"/>
        <v>1125000000</v>
      </c>
      <c r="L26" s="3">
        <f t="shared" si="1"/>
        <v>1125000000</v>
      </c>
      <c r="M26" s="3">
        <f t="shared" si="1"/>
        <v>1125000000</v>
      </c>
    </row>
    <row r="27" spans="2:13">
      <c r="C27" t="s">
        <v>32</v>
      </c>
      <c r="G27" s="3">
        <f>$F$24*$D$18</f>
        <v>25000000</v>
      </c>
      <c r="H27" s="3">
        <f t="shared" ref="H27:M27" si="2">$F$24*$D$18</f>
        <v>25000000</v>
      </c>
      <c r="I27" s="3">
        <f t="shared" si="2"/>
        <v>25000000</v>
      </c>
      <c r="J27" s="3">
        <f t="shared" si="2"/>
        <v>25000000</v>
      </c>
      <c r="K27" s="3">
        <f t="shared" si="2"/>
        <v>25000000</v>
      </c>
      <c r="L27" s="3">
        <f t="shared" si="2"/>
        <v>25000000</v>
      </c>
      <c r="M27" s="3">
        <f t="shared" si="2"/>
        <v>25000000</v>
      </c>
    </row>
    <row r="28" spans="2:13">
      <c r="C28" t="s">
        <v>34</v>
      </c>
      <c r="G28" s="3">
        <f>G25-G26-G27</f>
        <v>362500000.00000024</v>
      </c>
      <c r="H28" s="3">
        <f t="shared" ref="H28:M28" si="3">H25-H26-H27</f>
        <v>362500000.00000024</v>
      </c>
      <c r="I28" s="3">
        <f t="shared" si="3"/>
        <v>362500000.00000024</v>
      </c>
      <c r="J28" s="3">
        <f t="shared" si="3"/>
        <v>362500000.00000024</v>
      </c>
      <c r="K28" s="3">
        <f t="shared" si="3"/>
        <v>362500000.00000024</v>
      </c>
      <c r="L28" s="3">
        <f t="shared" si="3"/>
        <v>362500000.00000024</v>
      </c>
      <c r="M28" s="3">
        <f t="shared" si="3"/>
        <v>362500000.00000024</v>
      </c>
    </row>
    <row r="29" spans="2:13">
      <c r="C29" t="s">
        <v>35</v>
      </c>
      <c r="G29" s="3">
        <f>G28*$D$15</f>
        <v>126875000.00000007</v>
      </c>
      <c r="H29" s="3">
        <f t="shared" ref="H29:M29" si="4">H28*$D$15</f>
        <v>126875000.00000007</v>
      </c>
      <c r="I29" s="3">
        <f t="shared" si="4"/>
        <v>126875000.00000007</v>
      </c>
      <c r="J29" s="3">
        <f t="shared" si="4"/>
        <v>126875000.00000007</v>
      </c>
      <c r="K29" s="3">
        <f t="shared" si="4"/>
        <v>126875000.00000007</v>
      </c>
      <c r="L29" s="3">
        <f t="shared" si="4"/>
        <v>126875000.00000007</v>
      </c>
      <c r="M29" s="3">
        <f t="shared" si="4"/>
        <v>126875000.00000007</v>
      </c>
    </row>
    <row r="30" spans="2:13">
      <c r="C30" t="s">
        <v>13</v>
      </c>
      <c r="D30" s="3">
        <f>-D23</f>
        <v>-15000000</v>
      </c>
      <c r="E30">
        <v>0</v>
      </c>
      <c r="F30" s="3">
        <f>-F24</f>
        <v>-250000000</v>
      </c>
      <c r="G30" s="3">
        <f>IF($D$16+4&gt;G22,G28-G29+G27,0)</f>
        <v>260625000.00000018</v>
      </c>
      <c r="H30" s="3">
        <f t="shared" ref="H30:M30" si="5">IF($D$16+4&gt;H22,H28-H29+H27,0)</f>
        <v>260625000.00000018</v>
      </c>
      <c r="I30" s="3">
        <f t="shared" si="5"/>
        <v>260625000.00000018</v>
      </c>
      <c r="J30" s="3">
        <f t="shared" si="5"/>
        <v>260625000.00000018</v>
      </c>
      <c r="K30" s="3">
        <f t="shared" si="5"/>
        <v>260625000.00000018</v>
      </c>
      <c r="L30" s="3">
        <f t="shared" si="5"/>
        <v>0</v>
      </c>
      <c r="M30" s="3">
        <f t="shared" si="5"/>
        <v>0</v>
      </c>
    </row>
    <row r="32" spans="2:13">
      <c r="B32" s="1" t="s">
        <v>14</v>
      </c>
    </row>
    <row r="33" spans="3:6">
      <c r="C33" s="5" t="s">
        <v>36</v>
      </c>
      <c r="D33" s="3">
        <f>D14*NPV(D11,E30:M30)</f>
        <v>60989570.394799769</v>
      </c>
    </row>
    <row r="34" spans="3:6">
      <c r="C34" s="6" t="s">
        <v>26</v>
      </c>
      <c r="D34" s="13">
        <f>D33/D12</f>
        <v>4.065971359653318</v>
      </c>
    </row>
    <row r="35" spans="3:6">
      <c r="C35" t="s">
        <v>39</v>
      </c>
      <c r="D35" t="str">
        <f>IF(D34&gt;D19,"YES", "NO")</f>
        <v>NO</v>
      </c>
    </row>
    <row r="36" spans="3:6">
      <c r="F36" s="8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52"/>
  <sheetViews>
    <sheetView workbookViewId="0">
      <selection activeCell="D30" sqref="D30"/>
    </sheetView>
  </sheetViews>
  <sheetFormatPr defaultRowHeight="15.75"/>
  <cols>
    <col min="1" max="1" width="20.875" bestFit="1" customWidth="1"/>
    <col min="2" max="2" width="8.75" bestFit="1" customWidth="1"/>
  </cols>
  <sheetData>
    <row r="1" spans="1:2">
      <c r="A1" t="s">
        <v>5</v>
      </c>
      <c r="B1" t="s">
        <v>26</v>
      </c>
    </row>
    <row r="2" spans="1:2">
      <c r="A2" s="4">
        <v>0.25</v>
      </c>
      <c r="B2" s="15">
        <v>-3.5704276076467565</v>
      </c>
    </row>
    <row r="3" spans="1:2">
      <c r="A3" s="4">
        <v>0.26</v>
      </c>
      <c r="B3" s="15">
        <v>-3.2649716489547504</v>
      </c>
    </row>
    <row r="4" spans="1:2">
      <c r="A4" s="4">
        <v>0.27</v>
      </c>
      <c r="B4" s="15">
        <v>-2.9595156902627506</v>
      </c>
    </row>
    <row r="5" spans="1:2">
      <c r="A5" s="4">
        <v>0.28000000000000003</v>
      </c>
      <c r="B5" s="15">
        <v>-2.6540597315707481</v>
      </c>
    </row>
    <row r="6" spans="1:2">
      <c r="A6" s="4">
        <v>0.28999999999999998</v>
      </c>
      <c r="B6" s="15">
        <v>-2.3486037728787448</v>
      </c>
    </row>
    <row r="7" spans="1:2">
      <c r="A7" s="4">
        <v>0.3</v>
      </c>
      <c r="B7" s="15">
        <v>-2.0431478141867383</v>
      </c>
    </row>
    <row r="8" spans="1:2">
      <c r="A8" s="4">
        <v>0.31</v>
      </c>
      <c r="B8" s="15">
        <v>-1.7376918554947354</v>
      </c>
    </row>
    <row r="9" spans="1:2">
      <c r="A9" s="4">
        <v>0.32</v>
      </c>
      <c r="B9" s="15">
        <v>-1.432235896802736</v>
      </c>
    </row>
    <row r="10" spans="1:2">
      <c r="A10" s="4">
        <v>0.33</v>
      </c>
      <c r="B10" s="15">
        <v>-1.1267799381107328</v>
      </c>
    </row>
    <row r="11" spans="1:2">
      <c r="A11" s="4">
        <v>0.34</v>
      </c>
      <c r="B11" s="15">
        <v>-0.82132397941872692</v>
      </c>
    </row>
    <row r="12" spans="1:2">
      <c r="A12" s="4">
        <v>0.35</v>
      </c>
      <c r="B12" s="15">
        <v>-0.51586802072672699</v>
      </c>
    </row>
    <row r="13" spans="1:2">
      <c r="A13" s="4">
        <v>0.36</v>
      </c>
      <c r="B13" s="15">
        <v>-0.21041206203472418</v>
      </c>
    </row>
    <row r="14" spans="1:2">
      <c r="A14" s="4">
        <v>0.37</v>
      </c>
      <c r="B14" s="15">
        <v>9.5043896657278817E-2</v>
      </c>
    </row>
    <row r="15" spans="1:2">
      <c r="A15" s="4">
        <v>0.38</v>
      </c>
      <c r="B15" s="15">
        <v>0.40049985534928179</v>
      </c>
    </row>
    <row r="16" spans="1:2">
      <c r="A16" s="4">
        <v>0.39</v>
      </c>
      <c r="B16" s="15">
        <v>0.7059558140412846</v>
      </c>
    </row>
    <row r="17" spans="1:2">
      <c r="A17" s="4">
        <v>0.4</v>
      </c>
      <c r="B17" s="15">
        <v>1.0114117727332874</v>
      </c>
    </row>
    <row r="18" spans="1:2">
      <c r="A18" s="4">
        <v>0.41</v>
      </c>
      <c r="B18" s="15">
        <v>1.3168677314252872</v>
      </c>
    </row>
    <row r="19" spans="1:2">
      <c r="A19" s="4">
        <v>0.42</v>
      </c>
      <c r="B19" s="15">
        <v>1.6223236901172933</v>
      </c>
    </row>
    <row r="20" spans="1:2">
      <c r="A20" s="4">
        <v>0.43</v>
      </c>
      <c r="B20" s="15">
        <v>1.9277796488092971</v>
      </c>
    </row>
    <row r="21" spans="1:2">
      <c r="A21" s="4">
        <v>0.44</v>
      </c>
      <c r="B21" s="15">
        <v>2.233235607501296</v>
      </c>
    </row>
    <row r="22" spans="1:2">
      <c r="A22" s="4">
        <v>0.45</v>
      </c>
      <c r="B22" s="15">
        <v>2.5386915661932989</v>
      </c>
    </row>
    <row r="23" spans="1:2">
      <c r="A23" s="4">
        <v>0.46</v>
      </c>
      <c r="B23" s="15">
        <v>2.8441475248853063</v>
      </c>
    </row>
    <row r="24" spans="1:2">
      <c r="A24" s="4">
        <v>0.47</v>
      </c>
      <c r="B24" s="15">
        <v>3.1496034835773083</v>
      </c>
    </row>
    <row r="25" spans="1:2">
      <c r="A25" s="4">
        <v>0.48</v>
      </c>
      <c r="B25" s="15">
        <v>3.4550594422693113</v>
      </c>
    </row>
    <row r="26" spans="1:2">
      <c r="A26" s="4">
        <v>0.49</v>
      </c>
      <c r="B26" s="15">
        <v>3.7605154009613142</v>
      </c>
    </row>
    <row r="27" spans="1:2">
      <c r="A27" s="4">
        <v>0.5</v>
      </c>
      <c r="B27" s="15">
        <v>4.065971359653318</v>
      </c>
    </row>
    <row r="28" spans="1:2">
      <c r="A28" s="4">
        <v>0.51</v>
      </c>
      <c r="B28" s="15">
        <v>4.3714273183453187</v>
      </c>
    </row>
    <row r="29" spans="1:2">
      <c r="A29" s="4">
        <v>0.52</v>
      </c>
      <c r="B29" s="15">
        <v>4.6768832770373239</v>
      </c>
    </row>
    <row r="30" spans="1:2">
      <c r="A30" s="4">
        <v>0.53</v>
      </c>
      <c r="B30" s="15">
        <v>4.9823392357293281</v>
      </c>
    </row>
    <row r="31" spans="1:2">
      <c r="A31" s="16">
        <v>0.54</v>
      </c>
      <c r="B31" s="17">
        <v>5.2877951944213297</v>
      </c>
    </row>
    <row r="32" spans="1:2">
      <c r="A32" s="4">
        <v>0.55000000000000004</v>
      </c>
      <c r="B32" s="15">
        <v>5.5932511531133331</v>
      </c>
    </row>
    <row r="33" spans="1:2">
      <c r="A33" s="4">
        <v>0.56000000000000005</v>
      </c>
      <c r="B33" s="15">
        <v>5.8987071118053356</v>
      </c>
    </row>
    <row r="34" spans="1:2">
      <c r="A34" s="4">
        <v>0.56999999999999995</v>
      </c>
      <c r="B34" s="15">
        <v>6.2041630704973372</v>
      </c>
    </row>
    <row r="35" spans="1:2">
      <c r="A35" s="4">
        <v>0.57999999999999996</v>
      </c>
      <c r="B35" s="15">
        <v>6.5096190291893397</v>
      </c>
    </row>
    <row r="36" spans="1:2">
      <c r="A36" s="4">
        <v>0.59</v>
      </c>
      <c r="B36" s="15">
        <v>6.8150749878813421</v>
      </c>
    </row>
    <row r="37" spans="1:2">
      <c r="A37" s="4">
        <v>0.6</v>
      </c>
      <c r="B37" s="15">
        <v>7.1205309465733473</v>
      </c>
    </row>
    <row r="38" spans="1:2">
      <c r="A38" s="4">
        <v>0.61</v>
      </c>
      <c r="B38" s="15">
        <v>7.4259869052653489</v>
      </c>
    </row>
    <row r="39" spans="1:2">
      <c r="A39" s="4">
        <v>0.62</v>
      </c>
      <c r="B39" s="15">
        <v>7.7314428639573514</v>
      </c>
    </row>
    <row r="40" spans="1:2">
      <c r="A40" s="4">
        <v>0.63</v>
      </c>
      <c r="B40" s="15">
        <v>8.0368988226493574</v>
      </c>
    </row>
    <row r="41" spans="1:2">
      <c r="A41" s="4">
        <v>0.64</v>
      </c>
      <c r="B41" s="15">
        <v>8.3423547813413599</v>
      </c>
    </row>
    <row r="42" spans="1:2">
      <c r="A42" s="4">
        <v>0.65</v>
      </c>
      <c r="B42" s="15">
        <v>8.6478107400333641</v>
      </c>
    </row>
    <row r="43" spans="1:2">
      <c r="A43" s="4">
        <v>0.66</v>
      </c>
      <c r="B43" s="15">
        <v>8.9532666987253648</v>
      </c>
    </row>
    <row r="44" spans="1:2">
      <c r="A44" s="4">
        <v>0.67</v>
      </c>
      <c r="B44" s="15">
        <v>9.2587226574173691</v>
      </c>
    </row>
    <row r="45" spans="1:2">
      <c r="A45" s="4">
        <v>0.68</v>
      </c>
      <c r="B45" s="15">
        <v>9.5641786161093716</v>
      </c>
    </row>
    <row r="46" spans="1:2">
      <c r="A46" s="4">
        <v>0.69</v>
      </c>
      <c r="B46" s="15">
        <v>9.8696345748013723</v>
      </c>
    </row>
    <row r="47" spans="1:2">
      <c r="A47" s="4">
        <v>0.7</v>
      </c>
      <c r="B47" s="15">
        <v>10.175090533493373</v>
      </c>
    </row>
    <row r="48" spans="1:2">
      <c r="A48" s="4">
        <v>0.71</v>
      </c>
      <c r="B48" s="15">
        <v>10.480546492185383</v>
      </c>
    </row>
    <row r="49" spans="1:2">
      <c r="A49" s="4">
        <v>0.72</v>
      </c>
      <c r="B49" s="15">
        <v>10.78600245087738</v>
      </c>
    </row>
    <row r="50" spans="1:2">
      <c r="A50" s="4">
        <v>0.73</v>
      </c>
      <c r="B50" s="15">
        <v>11.091458409569386</v>
      </c>
    </row>
    <row r="51" spans="1:2">
      <c r="A51" s="4">
        <v>0.74</v>
      </c>
      <c r="B51" s="15">
        <v>11.396914368261388</v>
      </c>
    </row>
    <row r="52" spans="1:2">
      <c r="A52" s="4">
        <v>0.75</v>
      </c>
      <c r="B52" s="15">
        <v>11.702370326953393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6"/>
  <sheetViews>
    <sheetView workbookViewId="0">
      <selection activeCell="A14" sqref="A14:B14"/>
    </sheetView>
  </sheetViews>
  <sheetFormatPr defaultRowHeight="15.75"/>
  <cols>
    <col min="1" max="1" width="15" bestFit="1" customWidth="1"/>
    <col min="2" max="2" width="8.75" bestFit="1" customWidth="1"/>
  </cols>
  <sheetData>
    <row r="1" spans="1:2">
      <c r="A1" t="s">
        <v>9</v>
      </c>
      <c r="B1" t="s">
        <v>26</v>
      </c>
    </row>
    <row r="2" spans="1:2">
      <c r="A2" s="4">
        <v>0.01</v>
      </c>
      <c r="B2" s="15">
        <v>0.40659713596533181</v>
      </c>
    </row>
    <row r="3" spans="1:2">
      <c r="A3" s="4">
        <v>0.02</v>
      </c>
      <c r="B3" s="15">
        <v>0.81319427193066363</v>
      </c>
    </row>
    <row r="4" spans="1:2">
      <c r="A4" s="4">
        <v>0.03</v>
      </c>
      <c r="B4" s="15">
        <v>1.2197914078959955</v>
      </c>
    </row>
    <row r="5" spans="1:2">
      <c r="A5" s="4">
        <v>0.04</v>
      </c>
      <c r="B5" s="15">
        <v>1.6263885438613273</v>
      </c>
    </row>
    <row r="6" spans="1:2">
      <c r="A6" s="4">
        <v>0.05</v>
      </c>
      <c r="B6" s="15">
        <v>2.032985679826659</v>
      </c>
    </row>
    <row r="7" spans="1:2">
      <c r="A7" s="4">
        <v>0.06</v>
      </c>
      <c r="B7" s="15">
        <v>2.439582815791991</v>
      </c>
    </row>
    <row r="8" spans="1:2">
      <c r="A8" s="4">
        <v>7.0000000000000007E-2</v>
      </c>
      <c r="B8" s="15">
        <v>2.846179951757323</v>
      </c>
    </row>
    <row r="9" spans="1:2">
      <c r="A9" s="4">
        <v>0.08</v>
      </c>
      <c r="B9" s="15">
        <v>3.2527770877226545</v>
      </c>
    </row>
    <row r="10" spans="1:2">
      <c r="A10" s="4">
        <v>0.09</v>
      </c>
      <c r="B10" s="15">
        <v>3.659374223687986</v>
      </c>
    </row>
    <row r="11" spans="1:2">
      <c r="A11" s="4">
        <v>0.1</v>
      </c>
      <c r="B11" s="15">
        <v>4.065971359653318</v>
      </c>
    </row>
    <row r="12" spans="1:2">
      <c r="A12" s="4">
        <v>0.11</v>
      </c>
      <c r="B12" s="15">
        <v>4.47256849561865</v>
      </c>
    </row>
    <row r="13" spans="1:2">
      <c r="A13" s="4">
        <v>0.12</v>
      </c>
      <c r="B13" s="15">
        <v>4.879165631583982</v>
      </c>
    </row>
    <row r="14" spans="1:2">
      <c r="A14" s="16">
        <v>0.13</v>
      </c>
      <c r="B14" s="17">
        <v>5.2857627675493131</v>
      </c>
    </row>
    <row r="15" spans="1:2">
      <c r="A15" s="4">
        <v>0.14000000000000001</v>
      </c>
      <c r="B15" s="15">
        <v>5.6923599035146459</v>
      </c>
    </row>
    <row r="16" spans="1:2">
      <c r="A16" s="4">
        <v>0.15</v>
      </c>
      <c r="B16" s="15">
        <v>6.098957039479977</v>
      </c>
    </row>
    <row r="17" spans="1:2">
      <c r="A17" s="4">
        <v>0.16</v>
      </c>
      <c r="B17" s="15">
        <v>6.505554175445309</v>
      </c>
    </row>
    <row r="18" spans="1:2">
      <c r="A18" s="4">
        <v>0.17</v>
      </c>
      <c r="B18" s="15">
        <v>6.912151311410641</v>
      </c>
    </row>
    <row r="19" spans="1:2">
      <c r="A19" s="4">
        <v>0.18</v>
      </c>
      <c r="B19" s="15">
        <v>7.3187484473759721</v>
      </c>
    </row>
    <row r="20" spans="1:2">
      <c r="A20" s="4">
        <v>0.19</v>
      </c>
      <c r="B20" s="15">
        <v>7.7253455833413041</v>
      </c>
    </row>
    <row r="21" spans="1:2">
      <c r="A21" s="4">
        <v>0.2</v>
      </c>
      <c r="B21" s="15">
        <v>8.131942719306636</v>
      </c>
    </row>
    <row r="22" spans="1:2">
      <c r="A22" s="4">
        <v>0.21</v>
      </c>
      <c r="B22" s="15">
        <v>8.5385398552719671</v>
      </c>
    </row>
    <row r="23" spans="1:2">
      <c r="A23" s="4">
        <v>0.22</v>
      </c>
      <c r="B23" s="15">
        <v>8.9451369912373</v>
      </c>
    </row>
    <row r="24" spans="1:2">
      <c r="A24" s="4">
        <v>0.23</v>
      </c>
      <c r="B24" s="15">
        <v>9.3517341272026329</v>
      </c>
    </row>
    <row r="25" spans="1:2">
      <c r="A25" s="4">
        <v>0.24</v>
      </c>
      <c r="B25" s="15">
        <v>9.758331263167964</v>
      </c>
    </row>
    <row r="26" spans="1:2">
      <c r="A26" s="4">
        <v>0.25</v>
      </c>
      <c r="B26" s="15">
        <v>10.164928399133295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N1:V17"/>
  <sheetViews>
    <sheetView workbookViewId="0">
      <selection activeCell="L33" sqref="L33"/>
    </sheetView>
  </sheetViews>
  <sheetFormatPr defaultRowHeight="15.75"/>
  <cols>
    <col min="14" max="14" width="19.125" bestFit="1" customWidth="1"/>
    <col min="15" max="15" width="6.125" bestFit="1" customWidth="1"/>
    <col min="16" max="16" width="6.625" bestFit="1" customWidth="1"/>
    <col min="17" max="17" width="5.5" bestFit="1" customWidth="1"/>
    <col min="18" max="18" width="14.125" bestFit="1" customWidth="1"/>
    <col min="19" max="19" width="15.375" bestFit="1" customWidth="1"/>
    <col min="20" max="20" width="10.25" bestFit="1" customWidth="1"/>
    <col min="21" max="22" width="11" bestFit="1" customWidth="1"/>
  </cols>
  <sheetData>
    <row r="1" spans="14:22">
      <c r="N1" s="9" t="s">
        <v>15</v>
      </c>
      <c r="O1" s="9"/>
      <c r="P1" s="9"/>
      <c r="Q1" s="9"/>
      <c r="R1" s="9"/>
      <c r="S1" s="9" t="s">
        <v>21</v>
      </c>
      <c r="T1" s="9"/>
      <c r="U1" s="9"/>
      <c r="V1" s="9"/>
    </row>
    <row r="2" spans="14:22"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22</v>
      </c>
      <c r="T2" s="10" t="s">
        <v>23</v>
      </c>
      <c r="U2" s="10" t="s">
        <v>24</v>
      </c>
      <c r="V2" s="10" t="s">
        <v>25</v>
      </c>
    </row>
    <row r="3" spans="14:22">
      <c r="N3" s="11" t="s">
        <v>28</v>
      </c>
      <c r="O3" s="11">
        <v>2.0126285262237387</v>
      </c>
      <c r="P3" s="11">
        <v>6.1193141930828929</v>
      </c>
      <c r="Q3" s="11">
        <v>4.1066856668591543</v>
      </c>
      <c r="R3" s="11">
        <v>4.065971359653318</v>
      </c>
      <c r="S3" s="11">
        <v>55</v>
      </c>
      <c r="T3" s="11">
        <v>10</v>
      </c>
      <c r="U3" s="11">
        <v>49.5</v>
      </c>
      <c r="V3" s="11">
        <v>60.5</v>
      </c>
    </row>
    <row r="4" spans="14:22">
      <c r="N4" s="11" t="s">
        <v>5</v>
      </c>
      <c r="O4" s="11">
        <v>2.5386915661932989</v>
      </c>
      <c r="P4" s="11">
        <v>5.5932511531133331</v>
      </c>
      <c r="Q4" s="11">
        <v>3.0545595869200342</v>
      </c>
      <c r="R4" s="11">
        <v>4.065971359653318</v>
      </c>
      <c r="S4" s="11">
        <v>0.5</v>
      </c>
      <c r="T4" s="11">
        <v>10</v>
      </c>
      <c r="U4" s="11">
        <v>0.45</v>
      </c>
      <c r="V4" s="11">
        <v>0.55000000000000004</v>
      </c>
    </row>
    <row r="5" spans="14:22">
      <c r="N5" s="11" t="s">
        <v>1</v>
      </c>
      <c r="O5" s="11">
        <v>5.5932511531133322</v>
      </c>
      <c r="P5" s="11">
        <v>2.5386915661933029</v>
      </c>
      <c r="Q5" s="11">
        <v>3.0545595869200293</v>
      </c>
      <c r="R5" s="11">
        <v>4.065971359653318</v>
      </c>
      <c r="S5" s="11">
        <v>90</v>
      </c>
      <c r="T5" s="11">
        <v>10</v>
      </c>
      <c r="U5" s="11">
        <v>81</v>
      </c>
      <c r="V5" s="11">
        <v>99</v>
      </c>
    </row>
    <row r="6" spans="14:22">
      <c r="N6" s="11" t="s">
        <v>31</v>
      </c>
      <c r="O6" s="11">
        <v>3.5399083196837569</v>
      </c>
      <c r="P6" s="11">
        <v>4.5920343996228761</v>
      </c>
      <c r="Q6" s="11">
        <v>1.0521260799391192</v>
      </c>
      <c r="R6" s="11">
        <v>4.065971359653318</v>
      </c>
      <c r="S6" s="11">
        <v>25000000</v>
      </c>
      <c r="T6" s="11">
        <v>10</v>
      </c>
      <c r="U6" s="11">
        <v>22500000</v>
      </c>
      <c r="V6" s="11">
        <v>27500000</v>
      </c>
    </row>
    <row r="7" spans="14:22">
      <c r="N7" s="11" t="s">
        <v>8</v>
      </c>
      <c r="O7" s="11">
        <v>4.5177459551703532</v>
      </c>
      <c r="P7" s="11">
        <v>3.6963375996848344</v>
      </c>
      <c r="Q7" s="11">
        <v>0.82140835548551872</v>
      </c>
      <c r="R7" s="11">
        <v>4.065971359653318</v>
      </c>
      <c r="S7" s="11">
        <v>15000000</v>
      </c>
      <c r="T7" s="11">
        <v>10</v>
      </c>
      <c r="U7" s="11">
        <v>13500000</v>
      </c>
      <c r="V7" s="11">
        <v>16500000</v>
      </c>
    </row>
    <row r="8" spans="14:22">
      <c r="N8" s="11" t="s">
        <v>9</v>
      </c>
      <c r="O8" s="11">
        <v>3.659374223687986</v>
      </c>
      <c r="P8" s="11">
        <v>4.47256849561865</v>
      </c>
      <c r="Q8" s="11">
        <v>0.81319427193066396</v>
      </c>
      <c r="R8" s="11">
        <v>4.065971359653318</v>
      </c>
      <c r="S8" s="11">
        <v>0.1</v>
      </c>
      <c r="T8" s="11">
        <v>10</v>
      </c>
      <c r="U8" s="11">
        <v>0.09</v>
      </c>
      <c r="V8" s="11">
        <v>0.11</v>
      </c>
    </row>
    <row r="9" spans="14:22">
      <c r="N9" s="11" t="s">
        <v>30</v>
      </c>
      <c r="O9" s="11">
        <v>4.065971359653318</v>
      </c>
      <c r="P9" s="11">
        <v>4.87652793276773</v>
      </c>
      <c r="Q9" s="11">
        <v>0.81055657311441198</v>
      </c>
      <c r="R9" s="11">
        <v>4.065971359653318</v>
      </c>
      <c r="S9" s="11">
        <v>5</v>
      </c>
      <c r="T9" s="11">
        <v>10</v>
      </c>
      <c r="U9" s="11">
        <v>4.5</v>
      </c>
      <c r="V9" s="11">
        <v>5.5</v>
      </c>
    </row>
    <row r="10" spans="14:22">
      <c r="N10" s="11" t="s">
        <v>27</v>
      </c>
      <c r="O10" s="11">
        <v>4.3309609306553529</v>
      </c>
      <c r="P10" s="11">
        <v>3.8009817886512796</v>
      </c>
      <c r="Q10" s="11">
        <v>0.52997914200407337</v>
      </c>
      <c r="R10" s="11">
        <v>4.065971359653318</v>
      </c>
      <c r="S10" s="11">
        <v>0.35</v>
      </c>
      <c r="T10" s="11">
        <v>10</v>
      </c>
      <c r="U10" s="11">
        <v>0.315</v>
      </c>
      <c r="V10" s="11">
        <v>0.38500000000000001</v>
      </c>
    </row>
    <row r="11" spans="14:22">
      <c r="N11" s="11" t="s">
        <v>4</v>
      </c>
      <c r="O11" s="11">
        <v>4.2854998766155585</v>
      </c>
      <c r="P11" s="11">
        <v>3.8592276613093754</v>
      </c>
      <c r="Q11" s="11">
        <v>0.42627221530618309</v>
      </c>
      <c r="R11" s="11">
        <v>4.065971359653318</v>
      </c>
      <c r="S11" s="11">
        <v>0.1</v>
      </c>
      <c r="T11" s="11">
        <v>10</v>
      </c>
      <c r="U11" s="11">
        <v>0.09</v>
      </c>
      <c r="V11" s="11">
        <v>0.11</v>
      </c>
    </row>
    <row r="12" spans="14:22">
      <c r="N12" s="11" t="s">
        <v>29</v>
      </c>
      <c r="O12" s="11">
        <v>3.8793038293415343</v>
      </c>
      <c r="P12" s="11">
        <v>4.2526388899650929</v>
      </c>
      <c r="Q12" s="11">
        <v>0.37333506062355859</v>
      </c>
      <c r="R12" s="11">
        <v>4.065971359653318</v>
      </c>
      <c r="S12" s="11">
        <v>0.1</v>
      </c>
      <c r="T12" s="11">
        <v>10</v>
      </c>
      <c r="U12" s="11">
        <v>0.09</v>
      </c>
      <c r="V12" s="11">
        <v>0.11</v>
      </c>
    </row>
    <row r="13" spans="14:22">
      <c r="N13" s="11" t="s">
        <v>2</v>
      </c>
      <c r="O13" s="11">
        <v>4.1854372636575459</v>
      </c>
      <c r="P13" s="11">
        <v>3.9465054556490884</v>
      </c>
      <c r="Q13" s="11">
        <v>0.23893180800845748</v>
      </c>
      <c r="R13" s="11">
        <v>4.065971359653318</v>
      </c>
      <c r="S13" s="11">
        <v>250000000</v>
      </c>
      <c r="T13" s="11">
        <v>10</v>
      </c>
      <c r="U13" s="11">
        <v>225000000</v>
      </c>
      <c r="V13" s="11">
        <v>275000000</v>
      </c>
    </row>
    <row r="14" spans="14:22">
      <c r="N14" s="11" t="s">
        <v>33</v>
      </c>
      <c r="O14" s="11">
        <v>4.0476962168255914</v>
      </c>
      <c r="P14" s="11">
        <v>4.0842465024810446</v>
      </c>
      <c r="Q14" s="11">
        <v>3.6550285655453152E-2</v>
      </c>
      <c r="R14" s="11">
        <v>4.065971359653318</v>
      </c>
      <c r="S14" s="11">
        <v>0.1</v>
      </c>
      <c r="T14" s="11">
        <v>10</v>
      </c>
      <c r="U14" s="11">
        <v>0.09</v>
      </c>
      <c r="V14" s="11">
        <v>0.11</v>
      </c>
    </row>
    <row r="15" spans="14:22">
      <c r="N15" s="11" t="s">
        <v>3</v>
      </c>
      <c r="O15" s="11">
        <v>4.065971359653318</v>
      </c>
      <c r="P15" s="11">
        <v>4.065971359653318</v>
      </c>
      <c r="Q15" s="11">
        <v>0</v>
      </c>
      <c r="R15" s="11">
        <v>4.065971359653318</v>
      </c>
      <c r="S15" s="11">
        <v>30000000</v>
      </c>
      <c r="T15" s="11">
        <v>10</v>
      </c>
      <c r="U15" s="11">
        <v>27000000</v>
      </c>
      <c r="V15" s="11">
        <v>33000000</v>
      </c>
    </row>
    <row r="16" spans="14:22">
      <c r="N16" s="11" t="s">
        <v>38</v>
      </c>
      <c r="O16" s="11">
        <v>4.065971359653318</v>
      </c>
      <c r="P16" s="11">
        <v>4.065971359653318</v>
      </c>
      <c r="Q16" s="11">
        <v>0</v>
      </c>
      <c r="R16" s="11">
        <v>4.065971359653318</v>
      </c>
      <c r="S16" s="11">
        <v>5</v>
      </c>
      <c r="T16" s="11">
        <v>10</v>
      </c>
      <c r="U16" s="11">
        <v>4.5</v>
      </c>
      <c r="V16" s="11">
        <v>5.5</v>
      </c>
    </row>
    <row r="17" spans="14:22">
      <c r="N17" s="12"/>
      <c r="O17" s="12"/>
      <c r="P17" s="12"/>
      <c r="Q17" s="12"/>
      <c r="R17" s="12"/>
      <c r="S17" s="12"/>
      <c r="T17" s="12"/>
      <c r="U17" s="12"/>
      <c r="V17" s="12"/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6.8</vt:lpstr>
      <vt:lpstr>Figure 6.9</vt:lpstr>
      <vt:lpstr>Figure 6.10</vt:lpstr>
      <vt:lpstr>Figure 6.11</vt:lpstr>
      <vt:lpstr>Figure 6.12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2006-07-06T15:32:07Z</dcterms:created>
  <dcterms:modified xsi:type="dcterms:W3CDTF">2008-09-14T14:04:42Z</dcterms:modified>
</cp:coreProperties>
</file>